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C:\Python\marketing\reading\PriceOptimization\"/>
    </mc:Choice>
  </mc:AlternateContent>
  <xr:revisionPtr revIDLastSave="0" documentId="13_ncr:1_{1DB2CA96-6402-4B70-ABFA-B4B5436F58CF}" xr6:coauthVersionLast="47" xr6:coauthVersionMax="47" xr10:uidLastSave="{00000000-0000-0000-0000-000000000000}"/>
  <bookViews>
    <workbookView xWindow="-98" yWindow="-98" windowWidth="20715" windowHeight="13276" activeTab="4" xr2:uid="{00000000-000D-0000-FFFF-FFFF00000000}"/>
  </bookViews>
  <sheets>
    <sheet name="Frontpage" sheetId="1" r:id="rId1"/>
    <sheet name="Model selection" sheetId="2" r:id="rId2"/>
    <sheet name="Model fit" sheetId="3" r:id="rId3"/>
    <sheet name="Price optimization" sheetId="4" r:id="rId4"/>
    <sheet name="Minder" sheetId="5" r:id="rId5"/>
  </sheets>
  <definedNames>
    <definedName name="Ceiling">'Model fit'!$F$15</definedName>
    <definedName name="Intercept">'Model fit'!$G$15</definedName>
    <definedName name="MarketSize">Minder!$C$1</definedName>
    <definedName name="Parameter1">'Model fit'!$H$15</definedName>
    <definedName name="Parameter3">'Model fit'!$J$15</definedName>
    <definedName name="solver_adj" localSheetId="4" hidden="1">Minder!$A$3</definedName>
    <definedName name="solver_cvg" localSheetId="4" hidden="1">0.0001</definedName>
    <definedName name="solver_drv" localSheetId="4" hidden="1">1</definedName>
    <definedName name="solver_eng" localSheetId="4" hidden="1">1</definedName>
    <definedName name="solver_est" localSheetId="4" hidden="1">1</definedName>
    <definedName name="solver_itr" localSheetId="4" hidden="1">2147483647</definedName>
    <definedName name="solver_mip" localSheetId="4" hidden="1">2147483647</definedName>
    <definedName name="solver_mni" localSheetId="4" hidden="1">30</definedName>
    <definedName name="solver_mrt" localSheetId="4" hidden="1">0.075</definedName>
    <definedName name="solver_msl" localSheetId="4" hidden="1">2</definedName>
    <definedName name="solver_neg" localSheetId="4" hidden="1">1</definedName>
    <definedName name="solver_nod" localSheetId="4" hidden="1">2147483647</definedName>
    <definedName name="solver_num" localSheetId="4" hidden="1">0</definedName>
    <definedName name="solver_nwt" localSheetId="4" hidden="1">1</definedName>
    <definedName name="solver_opt" localSheetId="4" hidden="1">Minder!$D$3</definedName>
    <definedName name="solver_pre" localSheetId="4" hidden="1">0.000001</definedName>
    <definedName name="solver_rbv" localSheetId="4" hidden="1">1</definedName>
    <definedName name="solver_rlx" localSheetId="4" hidden="1">2</definedName>
    <definedName name="solver_rsd" localSheetId="4" hidden="1">0</definedName>
    <definedName name="solver_scl" localSheetId="4" hidden="1">1</definedName>
    <definedName name="solver_sho" localSheetId="4" hidden="1">2</definedName>
    <definedName name="solver_ssz" localSheetId="4" hidden="1">100</definedName>
    <definedName name="solver_tim" localSheetId="4" hidden="1">2147483647</definedName>
    <definedName name="solver_tol" localSheetId="4" hidden="1">0.01</definedName>
    <definedName name="solver_typ" localSheetId="4" hidden="1">1</definedName>
    <definedName name="solver_val" localSheetId="4" hidden="1">0</definedName>
    <definedName name="solver_ver" localSheetId="4" hidden="1">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" i="5" l="1"/>
  <c r="C3" i="5" s="1"/>
  <c r="E3" i="5" s="1"/>
  <c r="C7" i="5"/>
  <c r="D7" i="5" s="1"/>
  <c r="C11" i="5"/>
  <c r="D11" i="5" s="1"/>
  <c r="C15" i="5"/>
  <c r="D15" i="5" s="1"/>
  <c r="C19" i="5"/>
  <c r="D19" i="5" s="1"/>
  <c r="C23" i="5"/>
  <c r="D23" i="5" s="1"/>
  <c r="C27" i="5"/>
  <c r="D27" i="5" s="1"/>
  <c r="C31" i="5"/>
  <c r="D31" i="5" s="1"/>
  <c r="C5" i="5"/>
  <c r="D5" i="5" s="1"/>
  <c r="B6" i="5"/>
  <c r="C6" i="5" s="1"/>
  <c r="B7" i="5"/>
  <c r="B8" i="5"/>
  <c r="C8" i="5" s="1"/>
  <c r="B9" i="5"/>
  <c r="C9" i="5" s="1"/>
  <c r="B10" i="5"/>
  <c r="C10" i="5" s="1"/>
  <c r="B11" i="5"/>
  <c r="B12" i="5"/>
  <c r="C12" i="5" s="1"/>
  <c r="B13" i="5"/>
  <c r="C13" i="5" s="1"/>
  <c r="B14" i="5"/>
  <c r="C14" i="5" s="1"/>
  <c r="B15" i="5"/>
  <c r="B16" i="5"/>
  <c r="C16" i="5" s="1"/>
  <c r="B17" i="5"/>
  <c r="C17" i="5" s="1"/>
  <c r="B18" i="5"/>
  <c r="C18" i="5" s="1"/>
  <c r="B19" i="5"/>
  <c r="B20" i="5"/>
  <c r="C20" i="5" s="1"/>
  <c r="B21" i="5"/>
  <c r="C21" i="5" s="1"/>
  <c r="B22" i="5"/>
  <c r="C22" i="5" s="1"/>
  <c r="B23" i="5"/>
  <c r="B24" i="5"/>
  <c r="C24" i="5" s="1"/>
  <c r="B25" i="5"/>
  <c r="C25" i="5" s="1"/>
  <c r="B26" i="5"/>
  <c r="C26" i="5" s="1"/>
  <c r="B27" i="5"/>
  <c r="B28" i="5"/>
  <c r="C28" i="5" s="1"/>
  <c r="B29" i="5"/>
  <c r="C29" i="5" s="1"/>
  <c r="B30" i="5"/>
  <c r="C30" i="5" s="1"/>
  <c r="B31" i="5"/>
  <c r="B32" i="5"/>
  <c r="C32" i="5" s="1"/>
  <c r="B33" i="5"/>
  <c r="C33" i="5" s="1"/>
  <c r="B34" i="5"/>
  <c r="C34" i="5" s="1"/>
  <c r="B5" i="5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23" i="3"/>
  <c r="D3" i="5" l="1"/>
  <c r="F3" i="5" s="1"/>
  <c r="E29" i="5"/>
  <c r="D29" i="5"/>
  <c r="F29" i="5" s="1"/>
  <c r="E17" i="5"/>
  <c r="D17" i="5"/>
  <c r="F17" i="5" s="1"/>
  <c r="E28" i="5"/>
  <c r="D28" i="5"/>
  <c r="F28" i="5" s="1"/>
  <c r="E12" i="5"/>
  <c r="D12" i="5"/>
  <c r="F27" i="5"/>
  <c r="E33" i="5"/>
  <c r="D33" i="5"/>
  <c r="F33" i="5" s="1"/>
  <c r="D25" i="5"/>
  <c r="E25" i="5"/>
  <c r="E21" i="5"/>
  <c r="D21" i="5"/>
  <c r="F21" i="5" s="1"/>
  <c r="E13" i="5"/>
  <c r="D13" i="5"/>
  <c r="F13" i="5" s="1"/>
  <c r="D9" i="5"/>
  <c r="E9" i="5"/>
  <c r="E32" i="5"/>
  <c r="D32" i="5"/>
  <c r="E24" i="5"/>
  <c r="D24" i="5"/>
  <c r="F24" i="5" s="1"/>
  <c r="E20" i="5"/>
  <c r="D20" i="5"/>
  <c r="E16" i="5"/>
  <c r="D16" i="5"/>
  <c r="F16" i="5" s="1"/>
  <c r="E8" i="5"/>
  <c r="D8" i="5"/>
  <c r="F31" i="5"/>
  <c r="D34" i="5"/>
  <c r="E34" i="5"/>
  <c r="D30" i="5"/>
  <c r="E30" i="5"/>
  <c r="D26" i="5"/>
  <c r="E26" i="5"/>
  <c r="D22" i="5"/>
  <c r="E22" i="5"/>
  <c r="D18" i="5"/>
  <c r="E18" i="5"/>
  <c r="D14" i="5"/>
  <c r="E14" i="5"/>
  <c r="D10" i="5"/>
  <c r="E10" i="5"/>
  <c r="D6" i="5"/>
  <c r="E6" i="5"/>
  <c r="F23" i="5"/>
  <c r="E5" i="5"/>
  <c r="F5" i="5" s="1"/>
  <c r="E27" i="5"/>
  <c r="E19" i="5"/>
  <c r="F19" i="5" s="1"/>
  <c r="E11" i="5"/>
  <c r="F11" i="5" s="1"/>
  <c r="E31" i="5"/>
  <c r="E23" i="5"/>
  <c r="E15" i="5"/>
  <c r="F15" i="5" s="1"/>
  <c r="E7" i="5"/>
  <c r="F7" i="5" s="1"/>
  <c r="F10" i="5" l="1"/>
  <c r="F18" i="5"/>
  <c r="F26" i="5"/>
  <c r="F34" i="5"/>
  <c r="F25" i="5"/>
  <c r="F6" i="5"/>
  <c r="F14" i="5"/>
  <c r="F22" i="5"/>
  <c r="F30" i="5"/>
  <c r="F8" i="5"/>
  <c r="F20" i="5"/>
  <c r="F32" i="5"/>
  <c r="F9" i="5"/>
  <c r="F12" i="5"/>
</calcChain>
</file>

<file path=xl/sharedStrings.xml><?xml version="1.0" encoding="utf-8"?>
<sst xmlns="http://schemas.openxmlformats.org/spreadsheetml/2006/main" count="137" uniqueCount="96">
  <si>
    <t>Enginius</t>
  </si>
  <si>
    <t>Price Optimization</t>
  </si>
  <si>
    <t>Minder Chen, CSU Channel Islands</t>
  </si>
  <si>
    <t>Copyright (c) 2022, DecisionPro Inc.</t>
  </si>
  <si>
    <t>Introduction</t>
  </si>
  <si>
    <t>Different models have been tested to model the data you have provided, and the one model that led to the best fit was</t>
  </si>
  <si>
    <t>retained.</t>
  </si>
  <si>
    <t>The tested models differ in the way the influence of price is encoded. The price influence can be:</t>
  </si>
  <si>
    <r>
      <rPr>
        <sz val="11"/>
        <color rgb="FF205564"/>
        <rFont val="Calibri"/>
        <family val="2"/>
      </rPr>
      <t xml:space="preserve">-   </t>
    </r>
    <r>
      <rPr>
        <sz val="11"/>
        <color rgb="FF000000"/>
        <rFont val="Calibri"/>
        <family val="2"/>
      </rPr>
      <t>Linear (price)</t>
    </r>
  </si>
  <si>
    <r>
      <rPr>
        <sz val="11"/>
        <color rgb="FF205564"/>
        <rFont val="Calibri"/>
        <family val="2"/>
      </rPr>
      <t xml:space="preserve">-   </t>
    </r>
    <r>
      <rPr>
        <sz val="11"/>
        <color rgb="FF000000"/>
        <rFont val="Calibri"/>
        <family val="2"/>
      </rPr>
      <t>Logarithmic (log(price))</t>
    </r>
  </si>
  <si>
    <r>
      <rPr>
        <sz val="11"/>
        <color rgb="FF205564"/>
        <rFont val="Calibri"/>
        <family val="2"/>
      </rPr>
      <t xml:space="preserve">-   </t>
    </r>
    <r>
      <rPr>
        <sz val="11"/>
        <color rgb="FF000000"/>
        <rFont val="Calibri"/>
        <family val="2"/>
      </rPr>
      <t>Square root (sqrt(price))</t>
    </r>
  </si>
  <si>
    <t>Different combinations of the above price encodings can be combined, depending on the nature of the data.</t>
  </si>
  <si>
    <t>Model selection</t>
  </si>
  <si>
    <t>Ceiling</t>
  </si>
  <si>
    <t>Intercept</t>
  </si>
  <si>
    <t>Price</t>
  </si>
  <si>
    <t>log(Price)</t>
  </si>
  <si>
    <t>sqrt(Price)</t>
  </si>
  <si>
    <t>BIC</t>
  </si>
  <si>
    <t>Selected</t>
  </si>
  <si>
    <t>Model 1</t>
  </si>
  <si>
    <t>Model 2</t>
  </si>
  <si>
    <t>YES</t>
  </si>
  <si>
    <t>Model 3</t>
  </si>
  <si>
    <t>Model 4</t>
  </si>
  <si>
    <t>The survey data of observed purchase behaviour is best described by a logit model with the following number of</t>
  </si>
  <si>
    <t>parameters: 4</t>
  </si>
  <si>
    <t>The estimated model has a ceiling parameter of 0.7769 . This means that the maximum attainable market share is 77.69 %</t>
  </si>
  <si>
    <t>This logit model includes a ceiling, intercept and two slope parameters. Likelihood is a function of price and the</t>
  </si>
  <si>
    <t>square root of price.</t>
  </si>
  <si>
    <t>Model parameters</t>
  </si>
  <si>
    <t>Values</t>
  </si>
  <si>
    <t>Standards errors</t>
  </si>
  <si>
    <t>P-value</t>
  </si>
  <si>
    <t>The p-values of the parameters are highlighted in green if significant at 5% level.</t>
  </si>
  <si>
    <t>Model fit</t>
  </si>
  <si>
    <t>Model Fit</t>
  </si>
  <si>
    <t>Measures of model fit</t>
  </si>
  <si>
    <t>Root Mean Squared Error</t>
  </si>
  <si>
    <t>R-squared</t>
  </si>
  <si>
    <t>McFadden R-squared</t>
  </si>
  <si>
    <t>Bayesian Information Criterion</t>
  </si>
  <si>
    <t>Predicted purchase likelihood</t>
  </si>
  <si>
    <t xml:space="preserve">Predicted likelihood. </t>
  </si>
  <si>
    <t>Model predictions</t>
  </si>
  <si>
    <t>Price level 1</t>
  </si>
  <si>
    <t>Price level 2</t>
  </si>
  <si>
    <t>Price level 3</t>
  </si>
  <si>
    <t>Price level 4</t>
  </si>
  <si>
    <t>Price level 5</t>
  </si>
  <si>
    <t>Price level 6</t>
  </si>
  <si>
    <t>Price levels</t>
  </si>
  <si>
    <t>Purchase likelihood</t>
  </si>
  <si>
    <t>Predicted likelihood</t>
  </si>
  <si>
    <t>Optimization results</t>
  </si>
  <si>
    <t>Prices</t>
  </si>
  <si>
    <t>Units sold</t>
  </si>
  <si>
    <t>Gross profit</t>
  </si>
  <si>
    <t>Cost</t>
  </si>
  <si>
    <t>Net profit</t>
  </si>
  <si>
    <t>Level 1</t>
  </si>
  <si>
    <t>Level 2</t>
  </si>
  <si>
    <t>Level 3</t>
  </si>
  <si>
    <t>Level 4</t>
  </si>
  <si>
    <t>Level 5</t>
  </si>
  <si>
    <t>Level 6</t>
  </si>
  <si>
    <t>Max Gross Margins</t>
  </si>
  <si>
    <t>Max Net Margins</t>
  </si>
  <si>
    <t xml:space="preserve">Price optimization. </t>
  </si>
  <si>
    <t>Price point examples</t>
  </si>
  <si>
    <t>Example results</t>
  </si>
  <si>
    <t>Level 7</t>
  </si>
  <si>
    <t>Level 8</t>
  </si>
  <si>
    <t>Level 9</t>
  </si>
  <si>
    <t>Level 10</t>
  </si>
  <si>
    <t>Level 11</t>
  </si>
  <si>
    <t>Level 12</t>
  </si>
  <si>
    <t>Level 13</t>
  </si>
  <si>
    <t>Level 14</t>
  </si>
  <si>
    <t>Level 15</t>
  </si>
  <si>
    <t>Level 16</t>
  </si>
  <si>
    <t>Level 17</t>
  </si>
  <si>
    <t>Level 18</t>
  </si>
  <si>
    <t>Level 19</t>
  </si>
  <si>
    <t>Level 20</t>
  </si>
  <si>
    <t>Level 21</t>
  </si>
  <si>
    <t>Level 22</t>
  </si>
  <si>
    <t>Level 23</t>
  </si>
  <si>
    <t>Level 24</t>
  </si>
  <si>
    <t>Level 25</t>
  </si>
  <si>
    <t>Level 26</t>
  </si>
  <si>
    <t>Purchase Probability(Price) =</t>
  </si>
  <si>
    <t>prob = Ceiling/(1 + exp(–(Intercept+ß_1∗ price + ß_3∗ sqrt(price) )))</t>
  </si>
  <si>
    <t>Total Market Size</t>
  </si>
  <si>
    <t xml:space="preserve">Use Solver to do the following: </t>
  </si>
  <si>
    <t>&lt;===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</si>
</sst>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%"/>
  </numFmts>
  <fonts count="13">
    <font>
      <sz val="11"/>
      <color rgb="FF000000"/>
      <name val="Calibri"/>
    </font>
    <font>
      <b/>
      <sz val="24"/>
      <color rgb="FF205564"/>
      <name val="Cambria"/>
      <family val="1"/>
    </font>
    <font>
      <b/>
      <sz val="36"/>
      <color rgb="FF222222"/>
      <name val="Cambria"/>
      <family val="1"/>
    </font>
    <font>
      <sz val="10"/>
      <color rgb="FF595959"/>
      <name val="Calibri"/>
      <family val="2"/>
    </font>
    <font>
      <b/>
      <sz val="14"/>
      <color rgb="FF205564"/>
      <name val="Cambria"/>
      <family val="1"/>
    </font>
    <font>
      <b/>
      <sz val="11"/>
      <color rgb="FF000000"/>
      <name val="Calibri"/>
      <family val="2"/>
    </font>
    <font>
      <sz val="11"/>
      <color rgb="FF8CBA19"/>
      <name val="Calibri"/>
      <family val="2"/>
    </font>
    <font>
      <sz val="11"/>
      <color rgb="FF205564"/>
      <name val="Calibri"/>
      <family val="2"/>
    </font>
    <font>
      <sz val="11"/>
      <color rgb="FF000000"/>
      <name val="Calibri"/>
      <family val="2"/>
    </font>
    <font>
      <b/>
      <i/>
      <sz val="24"/>
      <color rgb="FF000000"/>
      <name val="FranklinGothic-BookItalic"/>
    </font>
    <font>
      <sz val="16"/>
      <color rgb="FFFF0000"/>
      <name val="Arial"/>
      <family val="2"/>
    </font>
    <font>
      <sz val="16"/>
      <color rgb="FF000000"/>
      <name val="Calibri"/>
      <family val="2"/>
    </font>
    <font>
      <b/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1859C"/>
        <bgColor rgb="FF31859C"/>
      </patternFill>
    </fill>
    <fill>
      <patternFill patternType="solid">
        <fgColor rgb="FFF2F2F2"/>
        <bgColor rgb="FFF2F2F2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1" xfId="0" applyFont="1" applyBorder="1"/>
    <xf numFmtId="0" fontId="0" fillId="0" borderId="1" xfId="0" applyBorder="1"/>
    <xf numFmtId="0" fontId="3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>
      <alignment indent="1"/>
    </xf>
    <xf numFmtId="0" fontId="5" fillId="0" borderId="0" xfId="0" applyFont="1"/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49" fontId="5" fillId="3" borderId="2" xfId="0" applyNumberFormat="1" applyFont="1" applyFill="1" applyBorder="1" applyAlignment="1">
      <alignment horizontal="left"/>
    </xf>
    <xf numFmtId="49" fontId="0" fillId="0" borderId="0" xfId="0" applyNumberFormat="1"/>
    <xf numFmtId="2" fontId="0" fillId="0" borderId="3" xfId="0" applyNumberFormat="1" applyBorder="1" applyAlignment="1">
      <alignment horizontal="center"/>
    </xf>
    <xf numFmtId="2" fontId="0" fillId="0" borderId="0" xfId="0" applyNumberFormat="1"/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49" fontId="6" fillId="0" borderId="5" xfId="0" applyNumberFormat="1" applyFon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0" xfId="0" applyNumberFormat="1"/>
    <xf numFmtId="165" fontId="5" fillId="3" borderId="2" xfId="0" applyNumberFormat="1" applyFont="1" applyFill="1" applyBorder="1" applyAlignment="1">
      <alignment horizontal="left"/>
    </xf>
    <xf numFmtId="165" fontId="0" fillId="0" borderId="3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0" borderId="0" xfId="0" applyNumberFormat="1"/>
    <xf numFmtId="1" fontId="0" fillId="0" borderId="3" xfId="0" applyNumberFormat="1" applyBorder="1" applyAlignment="1">
      <alignment horizontal="center"/>
    </xf>
    <xf numFmtId="1" fontId="0" fillId="0" borderId="0" xfId="0" applyNumberFormat="1"/>
    <xf numFmtId="0" fontId="9" fillId="0" borderId="0" xfId="0" applyFont="1" applyAlignment="1">
      <alignment horizontal="left" vertical="center" readingOrder="1"/>
    </xf>
    <xf numFmtId="0" fontId="10" fillId="0" borderId="0" xfId="0" applyFont="1" applyAlignment="1">
      <alignment horizontal="left" vertical="center" readingOrder="1"/>
    </xf>
    <xf numFmtId="0" fontId="11" fillId="0" borderId="0" xfId="0" applyFont="1"/>
    <xf numFmtId="0" fontId="8" fillId="0" borderId="0" xfId="0" applyFont="1"/>
    <xf numFmtId="2" fontId="0" fillId="0" borderId="0" xfId="0" applyNumberFormat="1" applyBorder="1" applyAlignment="1">
      <alignment horizontal="center"/>
    </xf>
    <xf numFmtId="0" fontId="12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'Model fit'!$I$22</c:f>
              <c:strCache>
                <c:ptCount val="1"/>
                <c:pt idx="0">
                  <c:v>Predicted likelihood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'Model fit'!$H$23:$H$52</c:f>
              <c:numCache>
                <c:formatCode>General</c:formatCode>
                <c:ptCount val="3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</c:numCache>
            </c:numRef>
          </c:xVal>
          <c:yVal>
            <c:numRef>
              <c:f>'Model fit'!$I$23:$I$52</c:f>
              <c:numCache>
                <c:formatCode>General</c:formatCode>
                <c:ptCount val="30"/>
                <c:pt idx="0">
                  <c:v>9.6924795327910013E-2</c:v>
                </c:pt>
                <c:pt idx="1">
                  <c:v>0.17966612610612812</c:v>
                </c:pt>
                <c:pt idx="2">
                  <c:v>0.24568255015970597</c:v>
                </c:pt>
                <c:pt idx="3">
                  <c:v>0.2923880034666671</c:v>
                </c:pt>
                <c:pt idx="4">
                  <c:v>0.32232553162939825</c:v>
                </c:pt>
                <c:pt idx="5">
                  <c:v>0.33880916888248103</c:v>
                </c:pt>
                <c:pt idx="6">
                  <c:v>0.34462716717213737</c:v>
                </c:pt>
                <c:pt idx="7">
                  <c:v>0.34189337962487104</c:v>
                </c:pt>
                <c:pt idx="8">
                  <c:v>0.33220576445309863</c:v>
                </c:pt>
                <c:pt idx="9">
                  <c:v>0.31683983373803104</c:v>
                </c:pt>
                <c:pt idx="10">
                  <c:v>0.29690541330481773</c:v>
                </c:pt>
                <c:pt idx="11">
                  <c:v>0.27345317572815808</c:v>
                </c:pt>
                <c:pt idx="12">
                  <c:v>0.24753126061134997</c:v>
                </c:pt>
                <c:pt idx="13">
                  <c:v>0.22019598266212817</c:v>
                </c:pt>
                <c:pt idx="14">
                  <c:v>0.19248435441352729</c:v>
                </c:pt>
                <c:pt idx="15">
                  <c:v>0.16536123565754346</c:v>
                </c:pt>
                <c:pt idx="16">
                  <c:v>0.13965815856336422</c:v>
                </c:pt>
                <c:pt idx="17">
                  <c:v>0.11602144758960845</c:v>
                </c:pt>
                <c:pt idx="18">
                  <c:v>9.4882941850307476E-2</c:v>
                </c:pt>
                <c:pt idx="19">
                  <c:v>7.6458791045921431E-2</c:v>
                </c:pt>
                <c:pt idx="20">
                  <c:v>6.0773549308527859E-2</c:v>
                </c:pt>
                <c:pt idx="21">
                  <c:v>4.7701106543252485E-2</c:v>
                </c:pt>
                <c:pt idx="22">
                  <c:v>3.7012182236893391E-2</c:v>
                </c:pt>
                <c:pt idx="23">
                  <c:v>2.8419592131462317E-2</c:v>
                </c:pt>
                <c:pt idx="24">
                  <c:v>2.1615687965324131E-2</c:v>
                </c:pt>
                <c:pt idx="25">
                  <c:v>1.6299692828388505E-2</c:v>
                </c:pt>
                <c:pt idx="26">
                  <c:v>1.2195161043022552E-2</c:v>
                </c:pt>
                <c:pt idx="27">
                  <c:v>9.0592123332153447E-3</c:v>
                </c:pt>
                <c:pt idx="28">
                  <c:v>6.6856922184280639E-3</c:v>
                </c:pt>
                <c:pt idx="29">
                  <c:v>4.9043201916053021E-3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AD1-4DE7-9E00-5D350D49F4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79765200"/>
        <c:axId val="579761456"/>
      </c:scatterChart>
      <c:valAx>
        <c:axId val="5797652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Price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9761456"/>
        <c:crosses val="autoZero"/>
        <c:crossBetween val="midCat"/>
      </c:valAx>
      <c:valAx>
        <c:axId val="5797614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Likelihood of Purchase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976520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600200" cy="638175"/>
    <xdr:pic>
      <xdr:nvPicPr>
        <xdr:cNvPr id="2" name="DecisiveSystem" descr="DecisiveSyst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21</xdr:row>
      <xdr:rowOff>9525</xdr:rowOff>
    </xdr:from>
    <xdr:ext cx="8572500" cy="6124575"/>
    <xdr:pic>
      <xdr:nvPicPr>
        <xdr:cNvPr id="2" name="Predicted likelihood" descr="Predicted likelihood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twoCellAnchor>
    <xdr:from>
      <xdr:col>3</xdr:col>
      <xdr:colOff>214314</xdr:colOff>
      <xdr:row>18</xdr:row>
      <xdr:rowOff>133351</xdr:rowOff>
    </xdr:from>
    <xdr:to>
      <xdr:col>6</xdr:col>
      <xdr:colOff>1785939</xdr:colOff>
      <xdr:row>36</xdr:row>
      <xdr:rowOff>23813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F77586D2-CB6F-4CC7-8FE9-611F7B245F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14</xdr:row>
      <xdr:rowOff>9525</xdr:rowOff>
    </xdr:from>
    <xdr:ext cx="8572500" cy="6124575"/>
    <xdr:pic>
      <xdr:nvPicPr>
        <xdr:cNvPr id="2" name="Price optimization" descr="Price optimizatio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396522</xdr:colOff>
      <xdr:row>1</xdr:row>
      <xdr:rowOff>0</xdr:rowOff>
    </xdr:from>
    <xdr:to>
      <xdr:col>18</xdr:col>
      <xdr:colOff>363917</xdr:colOff>
      <xdr:row>23</xdr:row>
      <xdr:rowOff>91769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BD1AFA0-F50A-4447-90C1-6A8AE784E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807097" y="180975"/>
          <a:ext cx="4501295" cy="4120844"/>
        </a:xfrm>
        <a:prstGeom prst="rect">
          <a:avLst/>
        </a:prstGeom>
      </xdr:spPr>
    </xdr:pic>
    <xdr:clientData/>
  </xdr:twoCellAnchor>
  <xdr:twoCellAnchor editAs="oneCell">
    <xdr:from>
      <xdr:col>6</xdr:col>
      <xdr:colOff>265981</xdr:colOff>
      <xdr:row>20</xdr:row>
      <xdr:rowOff>80963</xdr:rowOff>
    </xdr:from>
    <xdr:to>
      <xdr:col>14</xdr:col>
      <xdr:colOff>629299</xdr:colOff>
      <xdr:row>50</xdr:row>
      <xdr:rowOff>77779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0E80C88-9254-44D4-A05C-BFB8A7BAA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438056" y="3700463"/>
          <a:ext cx="5544918" cy="54260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opLeftCell="A10" workbookViewId="0">
      <selection activeCell="D13" sqref="D13"/>
    </sheetView>
  </sheetViews>
  <sheetFormatPr defaultColWidth="18" defaultRowHeight="14.25"/>
  <cols>
    <col min="1" max="1" width="7" customWidth="1"/>
    <col min="2" max="2" width="35" customWidth="1"/>
  </cols>
  <sheetData>
    <row r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10" spans="1:13" ht="29.65">
      <c r="B10" s="2" t="s">
        <v>0</v>
      </c>
    </row>
    <row r="11" spans="1:13" ht="44.25">
      <c r="B11" s="3" t="s">
        <v>1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3" spans="1:13">
      <c r="B13" t="s">
        <v>2</v>
      </c>
    </row>
    <row r="16" spans="1:13">
      <c r="B16" s="5" t="s">
        <v>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27"/>
  <sheetViews>
    <sheetView topLeftCell="A7" workbookViewId="0">
      <selection activeCell="B27" sqref="B27"/>
    </sheetView>
  </sheetViews>
  <sheetFormatPr defaultColWidth="18" defaultRowHeight="14.25"/>
  <cols>
    <col min="1" max="1" width="7" customWidth="1"/>
    <col min="2" max="2" width="35" customWidth="1"/>
  </cols>
  <sheetData>
    <row r="2" spans="2:9" ht="27" customHeight="1">
      <c r="B2" s="6" t="s">
        <v>4</v>
      </c>
    </row>
    <row r="3" spans="2:9">
      <c r="B3" t="s">
        <v>5</v>
      </c>
    </row>
    <row r="4" spans="2:9">
      <c r="B4" t="s">
        <v>6</v>
      </c>
    </row>
    <row r="5" spans="2:9">
      <c r="B5" t="s">
        <v>7</v>
      </c>
    </row>
    <row r="6" spans="2:9">
      <c r="B6" s="7" t="s">
        <v>8</v>
      </c>
    </row>
    <row r="7" spans="2:9">
      <c r="B7" s="7" t="s">
        <v>9</v>
      </c>
    </row>
    <row r="8" spans="2:9">
      <c r="B8" s="7" t="s">
        <v>10</v>
      </c>
    </row>
    <row r="9" spans="2:9">
      <c r="B9" t="s">
        <v>11</v>
      </c>
    </row>
    <row r="11" spans="2:9" ht="27" customHeight="1">
      <c r="B11" s="6" t="s">
        <v>12</v>
      </c>
    </row>
    <row r="13" spans="2:9">
      <c r="B13" s="8" t="s">
        <v>12</v>
      </c>
    </row>
    <row r="14" spans="2:9">
      <c r="B14" s="9"/>
      <c r="C14" s="10" t="s">
        <v>13</v>
      </c>
      <c r="D14" s="10" t="s">
        <v>14</v>
      </c>
      <c r="E14" s="10" t="s">
        <v>15</v>
      </c>
      <c r="F14" s="10" t="s">
        <v>16</v>
      </c>
      <c r="G14" s="10" t="s">
        <v>17</v>
      </c>
      <c r="H14" s="10" t="s">
        <v>18</v>
      </c>
      <c r="I14" s="11" t="s">
        <v>19</v>
      </c>
    </row>
    <row r="15" spans="2:9">
      <c r="B15" s="12" t="s">
        <v>20</v>
      </c>
      <c r="C15" s="14">
        <v>0.347132</v>
      </c>
      <c r="D15" s="14">
        <v>4.8829739999999999</v>
      </c>
      <c r="E15" s="14">
        <v>-0.30647859999999999</v>
      </c>
      <c r="F15" s="16"/>
      <c r="G15" s="16"/>
      <c r="H15" s="14">
        <v>120.7405</v>
      </c>
      <c r="I15" s="17"/>
    </row>
    <row r="16" spans="2:9">
      <c r="B16" s="12" t="s">
        <v>21</v>
      </c>
      <c r="C16" s="14">
        <v>0.7769239</v>
      </c>
      <c r="D16" s="14">
        <v>-4.620825</v>
      </c>
      <c r="E16" s="14">
        <v>-0.61481129999999995</v>
      </c>
      <c r="F16" s="16"/>
      <c r="G16" s="16">
        <v>3.2874801903898998</v>
      </c>
      <c r="H16" s="14">
        <v>120.66889999999999</v>
      </c>
      <c r="I16" s="18" t="s">
        <v>22</v>
      </c>
    </row>
    <row r="17" spans="2:9">
      <c r="B17" s="12" t="s">
        <v>23</v>
      </c>
      <c r="C17" s="14">
        <v>0.60776569999999996</v>
      </c>
      <c r="D17" s="14">
        <v>-2.4121199999999998</v>
      </c>
      <c r="E17" s="14">
        <v>-0.39756520000000001</v>
      </c>
      <c r="F17" s="16">
        <v>2.8102440681188998</v>
      </c>
      <c r="G17" s="16"/>
      <c r="H17" s="14">
        <v>120.6718</v>
      </c>
      <c r="I17" s="17"/>
    </row>
    <row r="18" spans="2:9">
      <c r="B18" s="12" t="s">
        <v>24</v>
      </c>
      <c r="C18" s="14">
        <v>0.59966229999999998</v>
      </c>
      <c r="D18" s="14">
        <v>-2.2799619999999998</v>
      </c>
      <c r="E18" s="14">
        <v>-0.38503749999999998</v>
      </c>
      <c r="F18" s="16">
        <v>2.9724454849845001</v>
      </c>
      <c r="G18" s="16">
        <v>-0.19082077984271001</v>
      </c>
      <c r="H18" s="14">
        <v>120.67189999999999</v>
      </c>
      <c r="I18" s="17"/>
    </row>
    <row r="19" spans="2:9">
      <c r="B19" s="13" t="s">
        <v>25</v>
      </c>
      <c r="C19" s="15"/>
      <c r="D19" s="15"/>
      <c r="E19" s="15"/>
      <c r="F19" s="13"/>
      <c r="G19" s="13"/>
      <c r="H19" s="15"/>
      <c r="I19" s="13"/>
    </row>
    <row r="20" spans="2:9">
      <c r="B20" t="s">
        <v>26</v>
      </c>
    </row>
    <row r="21" spans="2:9">
      <c r="B21" t="s">
        <v>27</v>
      </c>
    </row>
    <row r="22" spans="2:9">
      <c r="B22" t="s">
        <v>28</v>
      </c>
    </row>
    <row r="23" spans="2:9">
      <c r="B23" t="s">
        <v>29</v>
      </c>
    </row>
    <row r="26" spans="2:9" ht="30">
      <c r="B26" s="28" t="s">
        <v>91</v>
      </c>
    </row>
    <row r="27" spans="2:9" ht="68.75" customHeight="1">
      <c r="B27" s="29" t="s">
        <v>92</v>
      </c>
      <c r="C27" s="30"/>
      <c r="D27" s="30"/>
      <c r="E27" s="30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L62"/>
  <sheetViews>
    <sheetView topLeftCell="A46" workbookViewId="0">
      <selection activeCell="I23" sqref="I23"/>
    </sheetView>
  </sheetViews>
  <sheetFormatPr defaultColWidth="18" defaultRowHeight="14.25"/>
  <cols>
    <col min="1" max="1" width="7" customWidth="1"/>
    <col min="2" max="2" width="35" customWidth="1"/>
    <col min="7" max="7" width="23" customWidth="1"/>
    <col min="8" max="8" width="10" customWidth="1"/>
  </cols>
  <sheetData>
    <row r="2" spans="2:12" ht="27" customHeight="1">
      <c r="B2" s="6" t="s">
        <v>30</v>
      </c>
    </row>
    <row r="4" spans="2:12">
      <c r="B4" s="8" t="s">
        <v>30</v>
      </c>
    </row>
    <row r="5" spans="2:12">
      <c r="B5" s="9"/>
      <c r="C5" s="10" t="s">
        <v>13</v>
      </c>
      <c r="D5" s="10" t="s">
        <v>14</v>
      </c>
      <c r="E5" s="10" t="s">
        <v>15</v>
      </c>
      <c r="F5" s="11" t="s">
        <v>17</v>
      </c>
    </row>
    <row r="6" spans="2:12">
      <c r="B6" s="12" t="s">
        <v>31</v>
      </c>
      <c r="C6" s="14">
        <v>0.77692394684066002</v>
      </c>
      <c r="D6" s="14">
        <v>-4.6208246721470001</v>
      </c>
      <c r="E6" s="14">
        <v>-0.61481133059212001</v>
      </c>
      <c r="F6" s="19">
        <v>3.2874801903898998</v>
      </c>
    </row>
    <row r="7" spans="2:12">
      <c r="B7" s="12" t="s">
        <v>32</v>
      </c>
      <c r="C7" s="14">
        <v>2.5613847979254998</v>
      </c>
      <c r="D7" s="14">
        <v>6.4470667015696002</v>
      </c>
      <c r="E7" s="14">
        <v>0.42903156814756999</v>
      </c>
      <c r="F7" s="19">
        <v>2.5352811748472002</v>
      </c>
    </row>
    <row r="8" spans="2:12">
      <c r="B8" s="12" t="s">
        <v>33</v>
      </c>
      <c r="C8" s="14">
        <v>0.76164460469515005</v>
      </c>
      <c r="D8" s="14">
        <v>0.47353893497838001</v>
      </c>
      <c r="E8" s="14">
        <v>0.15185178025016999</v>
      </c>
      <c r="F8" s="19">
        <v>0.19473699660238</v>
      </c>
    </row>
    <row r="9" spans="2:12">
      <c r="B9" s="13" t="s">
        <v>34</v>
      </c>
      <c r="C9" s="15"/>
      <c r="D9" s="15"/>
      <c r="E9" s="15"/>
      <c r="F9" s="15"/>
    </row>
    <row r="11" spans="2:12" ht="27" customHeight="1">
      <c r="B11" s="6" t="s">
        <v>35</v>
      </c>
    </row>
    <row r="13" spans="2:12">
      <c r="B13" s="8" t="s">
        <v>36</v>
      </c>
      <c r="E13" s="8" t="s">
        <v>12</v>
      </c>
    </row>
    <row r="14" spans="2:12">
      <c r="B14" s="9"/>
      <c r="C14" s="11" t="s">
        <v>37</v>
      </c>
      <c r="E14" s="9"/>
      <c r="F14" s="10" t="s">
        <v>13</v>
      </c>
      <c r="G14" s="10" t="s">
        <v>14</v>
      </c>
      <c r="H14" s="10" t="s">
        <v>15</v>
      </c>
      <c r="I14" s="10" t="s">
        <v>16</v>
      </c>
      <c r="J14" s="10" t="s">
        <v>17</v>
      </c>
      <c r="K14" s="10" t="s">
        <v>18</v>
      </c>
      <c r="L14" s="11" t="s">
        <v>19</v>
      </c>
    </row>
    <row r="15" spans="2:12">
      <c r="B15" s="12" t="s">
        <v>38</v>
      </c>
      <c r="C15" s="20">
        <v>1.3410924220022E-2</v>
      </c>
      <c r="E15" s="12" t="s">
        <v>21</v>
      </c>
      <c r="F15" s="14">
        <v>0.7769239</v>
      </c>
      <c r="G15" s="14">
        <v>-4.620825</v>
      </c>
      <c r="H15" s="14">
        <v>-0.61481129999999995</v>
      </c>
      <c r="I15" s="16"/>
      <c r="J15" s="16">
        <v>3.2874801903898998</v>
      </c>
      <c r="K15" s="14">
        <v>120.66889999999999</v>
      </c>
      <c r="L15" s="18" t="s">
        <v>22</v>
      </c>
    </row>
    <row r="16" spans="2:12">
      <c r="B16" s="12" t="s">
        <v>39</v>
      </c>
      <c r="C16" s="20">
        <v>0.98756765609784003</v>
      </c>
      <c r="E16" s="12"/>
      <c r="F16" s="14"/>
      <c r="G16" s="14"/>
      <c r="H16" s="14"/>
      <c r="I16" s="16"/>
      <c r="J16" s="16"/>
      <c r="K16" s="14"/>
      <c r="L16" s="18"/>
    </row>
    <row r="17" spans="2:9">
      <c r="B17" s="12" t="s">
        <v>40</v>
      </c>
      <c r="C17" s="20">
        <v>0.17231685839444</v>
      </c>
    </row>
    <row r="18" spans="2:9" ht="20.25">
      <c r="B18" s="12" t="s">
        <v>41</v>
      </c>
      <c r="C18" s="20">
        <v>120.66888578043999</v>
      </c>
      <c r="E18" s="29" t="s">
        <v>92</v>
      </c>
    </row>
    <row r="19" spans="2:9">
      <c r="B19" s="13"/>
      <c r="C19" s="21"/>
    </row>
    <row r="20" spans="2:9" ht="27" customHeight="1">
      <c r="B20" s="6" t="s">
        <v>42</v>
      </c>
    </row>
    <row r="22" spans="2:9">
      <c r="H22" s="31" t="s">
        <v>15</v>
      </c>
      <c r="I22" s="31" t="s">
        <v>53</v>
      </c>
    </row>
    <row r="23" spans="2:9">
      <c r="H23">
        <v>1</v>
      </c>
      <c r="I23">
        <f t="shared" ref="I23:I52" si="0">Ceiling/(1+EXP(-(Intercept+Parameter1*H23+Parameter3*SQRT(H23))))</f>
        <v>9.6924795327910013E-2</v>
      </c>
    </row>
    <row r="24" spans="2:9">
      <c r="H24">
        <v>2</v>
      </c>
      <c r="I24">
        <f t="shared" si="0"/>
        <v>0.17966612610612812</v>
      </c>
    </row>
    <row r="25" spans="2:9">
      <c r="H25">
        <v>3</v>
      </c>
      <c r="I25">
        <f t="shared" si="0"/>
        <v>0.24568255015970597</v>
      </c>
    </row>
    <row r="26" spans="2:9">
      <c r="H26">
        <v>4</v>
      </c>
      <c r="I26">
        <f t="shared" si="0"/>
        <v>0.2923880034666671</v>
      </c>
    </row>
    <row r="27" spans="2:9">
      <c r="H27">
        <v>5</v>
      </c>
      <c r="I27">
        <f t="shared" si="0"/>
        <v>0.32232553162939825</v>
      </c>
    </row>
    <row r="28" spans="2:9">
      <c r="H28">
        <v>6</v>
      </c>
      <c r="I28">
        <f t="shared" si="0"/>
        <v>0.33880916888248103</v>
      </c>
    </row>
    <row r="29" spans="2:9">
      <c r="H29">
        <v>7</v>
      </c>
      <c r="I29">
        <f t="shared" si="0"/>
        <v>0.34462716717213737</v>
      </c>
    </row>
    <row r="30" spans="2:9">
      <c r="H30">
        <v>8</v>
      </c>
      <c r="I30">
        <f t="shared" si="0"/>
        <v>0.34189337962487104</v>
      </c>
    </row>
    <row r="31" spans="2:9">
      <c r="H31">
        <v>9</v>
      </c>
      <c r="I31">
        <f t="shared" si="0"/>
        <v>0.33220576445309863</v>
      </c>
    </row>
    <row r="32" spans="2:9">
      <c r="H32">
        <v>10</v>
      </c>
      <c r="I32">
        <f t="shared" si="0"/>
        <v>0.31683983373803104</v>
      </c>
    </row>
    <row r="33" spans="8:9">
      <c r="H33">
        <v>11</v>
      </c>
      <c r="I33">
        <f t="shared" si="0"/>
        <v>0.29690541330481773</v>
      </c>
    </row>
    <row r="34" spans="8:9">
      <c r="H34">
        <v>12</v>
      </c>
      <c r="I34">
        <f t="shared" si="0"/>
        <v>0.27345317572815808</v>
      </c>
    </row>
    <row r="35" spans="8:9">
      <c r="H35">
        <v>13</v>
      </c>
      <c r="I35">
        <f t="shared" si="0"/>
        <v>0.24753126061134997</v>
      </c>
    </row>
    <row r="36" spans="8:9">
      <c r="H36">
        <v>14</v>
      </c>
      <c r="I36">
        <f t="shared" si="0"/>
        <v>0.22019598266212817</v>
      </c>
    </row>
    <row r="37" spans="8:9">
      <c r="H37">
        <v>15</v>
      </c>
      <c r="I37">
        <f t="shared" si="0"/>
        <v>0.19248435441352729</v>
      </c>
    </row>
    <row r="38" spans="8:9">
      <c r="H38">
        <v>16</v>
      </c>
      <c r="I38">
        <f t="shared" si="0"/>
        <v>0.16536123565754346</v>
      </c>
    </row>
    <row r="39" spans="8:9">
      <c r="H39">
        <v>17</v>
      </c>
      <c r="I39">
        <f t="shared" si="0"/>
        <v>0.13965815856336422</v>
      </c>
    </row>
    <row r="40" spans="8:9">
      <c r="H40">
        <v>18</v>
      </c>
      <c r="I40">
        <f t="shared" si="0"/>
        <v>0.11602144758960845</v>
      </c>
    </row>
    <row r="41" spans="8:9">
      <c r="H41">
        <v>19</v>
      </c>
      <c r="I41">
        <f t="shared" si="0"/>
        <v>9.4882941850307476E-2</v>
      </c>
    </row>
    <row r="42" spans="8:9">
      <c r="H42">
        <v>20</v>
      </c>
      <c r="I42">
        <f t="shared" si="0"/>
        <v>7.6458791045921431E-2</v>
      </c>
    </row>
    <row r="43" spans="8:9">
      <c r="H43">
        <v>21</v>
      </c>
      <c r="I43">
        <f t="shared" si="0"/>
        <v>6.0773549308527859E-2</v>
      </c>
    </row>
    <row r="44" spans="8:9">
      <c r="H44">
        <v>22</v>
      </c>
      <c r="I44">
        <f t="shared" si="0"/>
        <v>4.7701106543252485E-2</v>
      </c>
    </row>
    <row r="45" spans="8:9">
      <c r="H45">
        <v>23</v>
      </c>
      <c r="I45">
        <f t="shared" si="0"/>
        <v>3.7012182236893391E-2</v>
      </c>
    </row>
    <row r="46" spans="8:9">
      <c r="H46">
        <v>24</v>
      </c>
      <c r="I46">
        <f t="shared" si="0"/>
        <v>2.8419592131462317E-2</v>
      </c>
    </row>
    <row r="47" spans="8:9">
      <c r="H47">
        <v>25</v>
      </c>
      <c r="I47">
        <f t="shared" si="0"/>
        <v>2.1615687965324131E-2</v>
      </c>
    </row>
    <row r="48" spans="8:9">
      <c r="H48">
        <v>26</v>
      </c>
      <c r="I48">
        <f t="shared" si="0"/>
        <v>1.6299692828388505E-2</v>
      </c>
    </row>
    <row r="49" spans="2:9">
      <c r="H49">
        <v>27</v>
      </c>
      <c r="I49">
        <f t="shared" si="0"/>
        <v>1.2195161043022552E-2</v>
      </c>
    </row>
    <row r="50" spans="2:9">
      <c r="H50">
        <v>28</v>
      </c>
      <c r="I50">
        <f t="shared" si="0"/>
        <v>9.0592123332153447E-3</v>
      </c>
    </row>
    <row r="51" spans="2:9">
      <c r="H51">
        <v>29</v>
      </c>
      <c r="I51">
        <f t="shared" si="0"/>
        <v>6.6856922184280639E-3</v>
      </c>
    </row>
    <row r="52" spans="2:9">
      <c r="H52">
        <v>30</v>
      </c>
      <c r="I52">
        <f t="shared" si="0"/>
        <v>4.9043201916053021E-3</v>
      </c>
    </row>
    <row r="55" spans="2:9">
      <c r="B55" s="5" t="s">
        <v>43</v>
      </c>
    </row>
    <row r="57" spans="2:9">
      <c r="B57" s="8" t="s">
        <v>44</v>
      </c>
    </row>
    <row r="58" spans="2:9">
      <c r="B58" s="9"/>
      <c r="C58" s="10" t="s">
        <v>45</v>
      </c>
      <c r="D58" s="10" t="s">
        <v>46</v>
      </c>
      <c r="E58" s="10" t="s">
        <v>47</v>
      </c>
      <c r="F58" s="10" t="s">
        <v>48</v>
      </c>
      <c r="G58" s="10" t="s">
        <v>49</v>
      </c>
      <c r="H58" s="11" t="s">
        <v>50</v>
      </c>
    </row>
    <row r="59" spans="2:9">
      <c r="B59" s="12" t="s">
        <v>51</v>
      </c>
      <c r="C59" s="14">
        <v>5</v>
      </c>
      <c r="D59" s="14">
        <v>10</v>
      </c>
      <c r="E59" s="14">
        <v>15</v>
      </c>
      <c r="F59" s="14">
        <v>20</v>
      </c>
      <c r="G59" s="14">
        <v>25</v>
      </c>
      <c r="H59" s="19">
        <v>30</v>
      </c>
    </row>
    <row r="60" spans="2:9">
      <c r="B60" s="22" t="s">
        <v>52</v>
      </c>
      <c r="C60" s="23">
        <v>0.32307692307691999</v>
      </c>
      <c r="D60" s="23">
        <v>0.31153846153845999</v>
      </c>
      <c r="E60" s="23">
        <v>0.20769230769231001</v>
      </c>
      <c r="F60" s="23">
        <v>5.3846153846154002E-2</v>
      </c>
      <c r="G60" s="23">
        <v>3.8461538461537999E-2</v>
      </c>
      <c r="H60" s="24">
        <v>0</v>
      </c>
    </row>
    <row r="61" spans="2:9">
      <c r="B61" s="22" t="s">
        <v>53</v>
      </c>
      <c r="C61" s="23">
        <v>0.32232558404726003</v>
      </c>
      <c r="D61" s="23">
        <v>0.31683985695529998</v>
      </c>
      <c r="E61" s="23">
        <v>0.19248434704594999</v>
      </c>
      <c r="F61" s="23">
        <v>7.6458776079006002E-2</v>
      </c>
      <c r="G61" s="23">
        <v>2.1615680086339999E-2</v>
      </c>
      <c r="H61" s="24">
        <v>4.9043176124396997E-3</v>
      </c>
    </row>
    <row r="62" spans="2:9">
      <c r="B62" s="13"/>
      <c r="C62" s="15"/>
      <c r="D62" s="15"/>
      <c r="E62" s="15"/>
      <c r="F62" s="15"/>
      <c r="G62" s="15"/>
      <c r="H62" s="15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H80"/>
  <sheetViews>
    <sheetView workbookViewId="0">
      <selection activeCell="B12" sqref="B12:B13"/>
    </sheetView>
  </sheetViews>
  <sheetFormatPr defaultColWidth="18" defaultRowHeight="14.25"/>
  <cols>
    <col min="1" max="1" width="7" customWidth="1"/>
    <col min="2" max="2" width="35" customWidth="1"/>
  </cols>
  <sheetData>
    <row r="2" spans="2:8" ht="27" customHeight="1">
      <c r="B2" s="6" t="s">
        <v>54</v>
      </c>
    </row>
    <row r="4" spans="2:8">
      <c r="B4" s="8" t="s">
        <v>54</v>
      </c>
    </row>
    <row r="5" spans="2:8">
      <c r="B5" s="9"/>
      <c r="C5" s="10" t="s">
        <v>55</v>
      </c>
      <c r="D5" s="10" t="s">
        <v>53</v>
      </c>
      <c r="E5" s="10" t="s">
        <v>56</v>
      </c>
      <c r="F5" s="10" t="s">
        <v>57</v>
      </c>
      <c r="G5" s="10" t="s">
        <v>58</v>
      </c>
      <c r="H5" s="11" t="s">
        <v>59</v>
      </c>
    </row>
    <row r="6" spans="2:8">
      <c r="B6" s="12" t="s">
        <v>60</v>
      </c>
      <c r="C6" s="14">
        <v>5</v>
      </c>
      <c r="D6" s="23">
        <v>0.32232558404726003</v>
      </c>
      <c r="E6" s="26">
        <v>322.32558404726001</v>
      </c>
      <c r="F6" s="14">
        <v>1611.6279202363</v>
      </c>
      <c r="G6" s="14">
        <v>3223.2558404726001</v>
      </c>
      <c r="H6" s="19">
        <v>-1611.6279202363</v>
      </c>
    </row>
    <row r="7" spans="2:8">
      <c r="B7" s="12" t="s">
        <v>61</v>
      </c>
      <c r="C7" s="14">
        <v>10</v>
      </c>
      <c r="D7" s="23">
        <v>0.31683985695529998</v>
      </c>
      <c r="E7" s="26">
        <v>316.83985695529998</v>
      </c>
      <c r="F7" s="14">
        <v>3168.398569553</v>
      </c>
      <c r="G7" s="14">
        <v>3168.398569553</v>
      </c>
      <c r="H7" s="19">
        <v>0</v>
      </c>
    </row>
    <row r="8" spans="2:8">
      <c r="B8" s="12" t="s">
        <v>62</v>
      </c>
      <c r="C8" s="14">
        <v>15</v>
      </c>
      <c r="D8" s="23">
        <v>0.19248434704594999</v>
      </c>
      <c r="E8" s="26">
        <v>192.48434704594999</v>
      </c>
      <c r="F8" s="14">
        <v>2887.2652056891998</v>
      </c>
      <c r="G8" s="14">
        <v>1924.8434704594999</v>
      </c>
      <c r="H8" s="19">
        <v>962.42173522974997</v>
      </c>
    </row>
    <row r="9" spans="2:8">
      <c r="B9" s="12" t="s">
        <v>63</v>
      </c>
      <c r="C9" s="14">
        <v>20</v>
      </c>
      <c r="D9" s="23">
        <v>7.6458776079006002E-2</v>
      </c>
      <c r="E9" s="26">
        <v>76.458776079006</v>
      </c>
      <c r="F9" s="14">
        <v>1529.1755215800999</v>
      </c>
      <c r="G9" s="14">
        <v>764.58776079005997</v>
      </c>
      <c r="H9" s="19">
        <v>764.58776079005997</v>
      </c>
    </row>
    <row r="10" spans="2:8">
      <c r="B10" s="12" t="s">
        <v>64</v>
      </c>
      <c r="C10" s="14">
        <v>25</v>
      </c>
      <c r="D10" s="23">
        <v>2.1615680086339999E-2</v>
      </c>
      <c r="E10" s="26">
        <v>21.615680086339999</v>
      </c>
      <c r="F10" s="14">
        <v>540.39200215848996</v>
      </c>
      <c r="G10" s="14">
        <v>216.15680086340001</v>
      </c>
      <c r="H10" s="19">
        <v>324.23520129509001</v>
      </c>
    </row>
    <row r="11" spans="2:8">
      <c r="B11" s="12" t="s">
        <v>65</v>
      </c>
      <c r="C11" s="14">
        <v>30</v>
      </c>
      <c r="D11" s="23">
        <v>4.9043176124396997E-3</v>
      </c>
      <c r="E11" s="26">
        <v>4.9043176124396997</v>
      </c>
      <c r="F11" s="14">
        <v>147.12952837319</v>
      </c>
      <c r="G11" s="14">
        <v>49.043176124397</v>
      </c>
      <c r="H11" s="19">
        <v>98.086352248794995</v>
      </c>
    </row>
    <row r="12" spans="2:8">
      <c r="B12" s="12" t="s">
        <v>66</v>
      </c>
      <c r="C12" s="14">
        <v>11.689208547530001</v>
      </c>
      <c r="D12" s="23">
        <v>0.28105573216313001</v>
      </c>
      <c r="E12" s="26">
        <v>281.05573216313002</v>
      </c>
      <c r="F12" s="14">
        <v>3285.3190667335998</v>
      </c>
      <c r="G12" s="14">
        <v>2810.5573216313001</v>
      </c>
      <c r="H12" s="19">
        <v>474.76174510235001</v>
      </c>
    </row>
    <row r="13" spans="2:8">
      <c r="B13" s="12" t="s">
        <v>67</v>
      </c>
      <c r="C13" s="14">
        <v>16.139947924182</v>
      </c>
      <c r="D13" s="23">
        <v>0.16166173074484999</v>
      </c>
      <c r="E13" s="26">
        <v>161.66173074484999</v>
      </c>
      <c r="F13" s="14">
        <v>2609.2119155548999</v>
      </c>
      <c r="G13" s="14">
        <v>1616.6173074485</v>
      </c>
      <c r="H13" s="19">
        <v>992.59460810649</v>
      </c>
    </row>
    <row r="14" spans="2:8">
      <c r="B14" s="13"/>
      <c r="C14" s="15"/>
      <c r="D14" s="25"/>
      <c r="E14" s="27"/>
      <c r="F14" s="15"/>
      <c r="G14" s="15"/>
      <c r="H14" s="15"/>
    </row>
    <row r="48" spans="2:2">
      <c r="B48" s="5" t="s">
        <v>68</v>
      </c>
    </row>
    <row r="50" spans="2:8" ht="27" customHeight="1">
      <c r="B50" s="6" t="s">
        <v>69</v>
      </c>
    </row>
    <row r="52" spans="2:8">
      <c r="B52" s="8" t="s">
        <v>70</v>
      </c>
    </row>
    <row r="53" spans="2:8">
      <c r="B53" s="9"/>
      <c r="C53" s="10" t="s">
        <v>55</v>
      </c>
      <c r="D53" s="10" t="s">
        <v>53</v>
      </c>
      <c r="E53" s="10" t="s">
        <v>56</v>
      </c>
      <c r="F53" s="10" t="s">
        <v>57</v>
      </c>
      <c r="G53" s="10" t="s">
        <v>58</v>
      </c>
      <c r="H53" s="11" t="s">
        <v>59</v>
      </c>
    </row>
    <row r="54" spans="2:8">
      <c r="B54" s="12" t="s">
        <v>60</v>
      </c>
      <c r="C54" s="14">
        <v>5</v>
      </c>
      <c r="D54" s="23">
        <v>0.32232558404726003</v>
      </c>
      <c r="E54" s="26">
        <v>322.32558404726001</v>
      </c>
      <c r="F54" s="14">
        <v>1611.6279202363</v>
      </c>
      <c r="G54" s="14">
        <v>3223.2558404726001</v>
      </c>
      <c r="H54" s="19">
        <v>-1611.6279202363</v>
      </c>
    </row>
    <row r="55" spans="2:8">
      <c r="B55" s="12" t="s">
        <v>61</v>
      </c>
      <c r="C55" s="14">
        <v>6</v>
      </c>
      <c r="D55" s="23">
        <v>0.33880921687893001</v>
      </c>
      <c r="E55" s="26">
        <v>338.80921687892999</v>
      </c>
      <c r="F55" s="14">
        <v>2032.8553012735999</v>
      </c>
      <c r="G55" s="14">
        <v>3388.0921687893001</v>
      </c>
      <c r="H55" s="19">
        <v>-1355.2368675156999</v>
      </c>
    </row>
    <row r="56" spans="2:8">
      <c r="B56" s="12" t="s">
        <v>62</v>
      </c>
      <c r="C56" s="14">
        <v>7</v>
      </c>
      <c r="D56" s="23">
        <v>0.34462720975409999</v>
      </c>
      <c r="E56" s="26">
        <v>344.62720975410002</v>
      </c>
      <c r="F56" s="14">
        <v>2412.3904682787002</v>
      </c>
      <c r="G56" s="14">
        <v>3446.2720975410002</v>
      </c>
      <c r="H56" s="19">
        <v>-1033.8816292623001</v>
      </c>
    </row>
    <row r="57" spans="2:8">
      <c r="B57" s="12" t="s">
        <v>63</v>
      </c>
      <c r="C57" s="14">
        <v>8</v>
      </c>
      <c r="D57" s="23">
        <v>0.34189341614930002</v>
      </c>
      <c r="E57" s="26">
        <v>341.89341614929998</v>
      </c>
      <c r="F57" s="14">
        <v>2735.1473291943998</v>
      </c>
      <c r="G57" s="14">
        <v>3418.9341614929999</v>
      </c>
      <c r="H57" s="19">
        <v>-683.78683229859996</v>
      </c>
    </row>
    <row r="58" spans="2:8">
      <c r="B58" s="12" t="s">
        <v>64</v>
      </c>
      <c r="C58" s="14">
        <v>9</v>
      </c>
      <c r="D58" s="23">
        <v>0.33220579446956999</v>
      </c>
      <c r="E58" s="26">
        <v>332.20579446956998</v>
      </c>
      <c r="F58" s="14">
        <v>2989.8521502262001</v>
      </c>
      <c r="G58" s="14">
        <v>3322.0579446956999</v>
      </c>
      <c r="H58" s="19">
        <v>-332.20579446956998</v>
      </c>
    </row>
    <row r="59" spans="2:8">
      <c r="B59" s="12" t="s">
        <v>65</v>
      </c>
      <c r="C59" s="14">
        <v>10</v>
      </c>
      <c r="D59" s="23">
        <v>0.31683985695529998</v>
      </c>
      <c r="E59" s="26">
        <v>316.83985695529998</v>
      </c>
      <c r="F59" s="14">
        <v>3168.398569553</v>
      </c>
      <c r="G59" s="14">
        <v>3168.398569553</v>
      </c>
      <c r="H59" s="19">
        <v>0</v>
      </c>
    </row>
    <row r="60" spans="2:8">
      <c r="B60" s="12" t="s">
        <v>71</v>
      </c>
      <c r="C60" s="14">
        <v>11</v>
      </c>
      <c r="D60" s="23">
        <v>0.29690542961656002</v>
      </c>
      <c r="E60" s="26">
        <v>296.90542961656001</v>
      </c>
      <c r="F60" s="14">
        <v>3265.9597257821001</v>
      </c>
      <c r="G60" s="14">
        <v>2969.0542961656001</v>
      </c>
      <c r="H60" s="19">
        <v>296.90542961656001</v>
      </c>
    </row>
    <row r="61" spans="2:8">
      <c r="B61" s="12" t="s">
        <v>72</v>
      </c>
      <c r="C61" s="14">
        <v>12</v>
      </c>
      <c r="D61" s="23">
        <v>0.27345318525884998</v>
      </c>
      <c r="E61" s="26">
        <v>273.45318525886</v>
      </c>
      <c r="F61" s="14">
        <v>3281.4382231063</v>
      </c>
      <c r="G61" s="14">
        <v>2734.5318525886</v>
      </c>
      <c r="H61" s="19">
        <v>546.90637051771</v>
      </c>
    </row>
    <row r="62" spans="2:8">
      <c r="B62" s="12" t="s">
        <v>73</v>
      </c>
      <c r="C62" s="14">
        <v>13</v>
      </c>
      <c r="D62" s="23">
        <v>0.24753126375453</v>
      </c>
      <c r="E62" s="26">
        <v>247.53126375452999</v>
      </c>
      <c r="F62" s="14">
        <v>3217.9064288088998</v>
      </c>
      <c r="G62" s="14">
        <v>2475.3126375452998</v>
      </c>
      <c r="H62" s="19">
        <v>742.5937912636</v>
      </c>
    </row>
    <row r="63" spans="2:8">
      <c r="B63" s="12" t="s">
        <v>74</v>
      </c>
      <c r="C63" s="14">
        <v>14</v>
      </c>
      <c r="D63" s="23">
        <v>0.22019598009003</v>
      </c>
      <c r="E63" s="26">
        <v>220.19598009002999</v>
      </c>
      <c r="F63" s="14">
        <v>3082.7437212604</v>
      </c>
      <c r="G63" s="14">
        <v>2201.9598009002998</v>
      </c>
      <c r="H63" s="19">
        <v>880.78392036010996</v>
      </c>
    </row>
    <row r="64" spans="2:8">
      <c r="B64" s="12" t="s">
        <v>75</v>
      </c>
      <c r="C64" s="14">
        <v>15</v>
      </c>
      <c r="D64" s="23">
        <v>0.19248434704594999</v>
      </c>
      <c r="E64" s="26">
        <v>192.48434704594999</v>
      </c>
      <c r="F64" s="14">
        <v>2887.2652056891998</v>
      </c>
      <c r="G64" s="14">
        <v>1924.8434704594999</v>
      </c>
      <c r="H64" s="19">
        <v>962.42173522974997</v>
      </c>
    </row>
    <row r="65" spans="2:8">
      <c r="B65" s="12" t="s">
        <v>76</v>
      </c>
      <c r="C65" s="14">
        <v>16</v>
      </c>
      <c r="D65" s="23">
        <v>0.16536122458968</v>
      </c>
      <c r="E65" s="26">
        <v>165.36122458968001</v>
      </c>
      <c r="F65" s="14">
        <v>2645.7795934349001</v>
      </c>
      <c r="G65" s="14">
        <v>1653.6122458968</v>
      </c>
      <c r="H65" s="19">
        <v>992.16734753807998</v>
      </c>
    </row>
    <row r="66" spans="2:8">
      <c r="B66" s="12" t="s">
        <v>77</v>
      </c>
      <c r="C66" s="14">
        <v>17</v>
      </c>
      <c r="D66" s="23">
        <v>0.13965814496466999</v>
      </c>
      <c r="E66" s="26">
        <v>139.65814496466999</v>
      </c>
      <c r="F66" s="14">
        <v>2374.1884643993999</v>
      </c>
      <c r="G66" s="14">
        <v>1396.5814496467001</v>
      </c>
      <c r="H66" s="19">
        <v>977.60701475268002</v>
      </c>
    </row>
    <row r="67" spans="2:8">
      <c r="B67" s="12" t="s">
        <v>78</v>
      </c>
      <c r="C67" s="14">
        <v>18</v>
      </c>
      <c r="D67" s="23">
        <v>0.11602143259467999</v>
      </c>
      <c r="E67" s="26">
        <v>116.02143259467999</v>
      </c>
      <c r="F67" s="14">
        <v>2088.3857867042002</v>
      </c>
      <c r="G67" s="14">
        <v>1160.2143259468</v>
      </c>
      <c r="H67" s="19">
        <v>928.17146075743005</v>
      </c>
    </row>
    <row r="68" spans="2:8">
      <c r="B68" s="12" t="s">
        <v>79</v>
      </c>
      <c r="C68" s="14">
        <v>19</v>
      </c>
      <c r="D68" s="23">
        <v>9.4882926464013001E-2</v>
      </c>
      <c r="E68" s="26">
        <v>94.882926464012996</v>
      </c>
      <c r="F68" s="14">
        <v>1802.7756028162</v>
      </c>
      <c r="G68" s="14">
        <v>948.82926464012996</v>
      </c>
      <c r="H68" s="19">
        <v>853.94633817610998</v>
      </c>
    </row>
    <row r="69" spans="2:8">
      <c r="B69" s="12" t="s">
        <v>80</v>
      </c>
      <c r="C69" s="14">
        <v>20</v>
      </c>
      <c r="D69" s="23">
        <v>7.6458776079006002E-2</v>
      </c>
      <c r="E69" s="26">
        <v>76.458776079006</v>
      </c>
      <c r="F69" s="14">
        <v>1529.1755215800999</v>
      </c>
      <c r="G69" s="14">
        <v>764.58776079005997</v>
      </c>
      <c r="H69" s="19">
        <v>764.58776079005997</v>
      </c>
    </row>
    <row r="70" spans="2:8">
      <c r="B70" s="12" t="s">
        <v>81</v>
      </c>
      <c r="C70" s="14">
        <v>21</v>
      </c>
      <c r="D70" s="23">
        <v>6.0773535349820003E-2</v>
      </c>
      <c r="E70" s="26">
        <v>60.773535349820001</v>
      </c>
      <c r="F70" s="14">
        <v>1276.2442423462001</v>
      </c>
      <c r="G70" s="14">
        <v>607.73535349819997</v>
      </c>
      <c r="H70" s="19">
        <v>668.50888884801998</v>
      </c>
    </row>
    <row r="71" spans="2:8">
      <c r="B71" s="12" t="s">
        <v>82</v>
      </c>
      <c r="C71" s="14">
        <v>22</v>
      </c>
      <c r="D71" s="23">
        <v>4.7701093964906002E-2</v>
      </c>
      <c r="E71" s="26">
        <v>47.701093964906001</v>
      </c>
      <c r="F71" s="14">
        <v>1049.4240672279</v>
      </c>
      <c r="G71" s="14">
        <v>477.01093964905999</v>
      </c>
      <c r="H71" s="19">
        <v>572.41312757886999</v>
      </c>
    </row>
    <row r="72" spans="2:8">
      <c r="B72" s="12" t="s">
        <v>83</v>
      </c>
      <c r="C72" s="14">
        <v>23</v>
      </c>
      <c r="D72" s="23">
        <v>3.7012171223012001E-2</v>
      </c>
      <c r="E72" s="26">
        <v>37.012171223011997</v>
      </c>
      <c r="F72" s="14">
        <v>851.27993812928003</v>
      </c>
      <c r="G72" s="14">
        <v>370.12171223012001</v>
      </c>
      <c r="H72" s="19">
        <v>481.15822589916002</v>
      </c>
    </row>
    <row r="73" spans="2:8">
      <c r="B73" s="12" t="s">
        <v>84</v>
      </c>
      <c r="C73" s="14">
        <v>24</v>
      </c>
      <c r="D73" s="23">
        <v>2.8419582718796001E-2</v>
      </c>
      <c r="E73" s="26">
        <v>28.419582718796001</v>
      </c>
      <c r="F73" s="14">
        <v>682.06998525109998</v>
      </c>
      <c r="G73" s="14">
        <v>284.19582718795999</v>
      </c>
      <c r="H73" s="19">
        <v>397.87415806313999</v>
      </c>
    </row>
    <row r="74" spans="2:8">
      <c r="B74" s="12" t="s">
        <v>85</v>
      </c>
      <c r="C74" s="14">
        <v>25</v>
      </c>
      <c r="D74" s="23">
        <v>2.1615680086339999E-2</v>
      </c>
      <c r="E74" s="26">
        <v>21.615680086339999</v>
      </c>
      <c r="F74" s="14">
        <v>540.39200215848996</v>
      </c>
      <c r="G74" s="14">
        <v>216.15680086340001</v>
      </c>
      <c r="H74" s="19">
        <v>324.23520129509001</v>
      </c>
    </row>
    <row r="75" spans="2:8">
      <c r="B75" s="12" t="s">
        <v>86</v>
      </c>
      <c r="C75" s="14">
        <v>26</v>
      </c>
      <c r="D75" s="23">
        <v>1.6299686350188001E-2</v>
      </c>
      <c r="E75" s="26">
        <v>16.299686350188001</v>
      </c>
      <c r="F75" s="14">
        <v>423.79184510488</v>
      </c>
      <c r="G75" s="14">
        <v>162.99686350188</v>
      </c>
      <c r="H75" s="19">
        <v>260.794981603</v>
      </c>
    </row>
    <row r="76" spans="2:8">
      <c r="B76" s="12" t="s">
        <v>87</v>
      </c>
      <c r="C76" s="14">
        <v>27</v>
      </c>
      <c r="D76" s="23">
        <v>1.2195155798797E-2</v>
      </c>
      <c r="E76" s="26">
        <v>12.195155798798</v>
      </c>
      <c r="F76" s="14">
        <v>329.26920656752998</v>
      </c>
      <c r="G76" s="14">
        <v>121.95155798797001</v>
      </c>
      <c r="H76" s="19">
        <v>207.31764857956</v>
      </c>
    </row>
    <row r="77" spans="2:8">
      <c r="B77" s="12" t="s">
        <v>88</v>
      </c>
      <c r="C77" s="14">
        <v>28</v>
      </c>
      <c r="D77" s="23">
        <v>9.0592081454032008E-3</v>
      </c>
      <c r="E77" s="26">
        <v>9.0592081454032005</v>
      </c>
      <c r="F77" s="14">
        <v>253.65782807129</v>
      </c>
      <c r="G77" s="14">
        <v>90.592081454031998</v>
      </c>
      <c r="H77" s="19">
        <v>163.06574661726</v>
      </c>
    </row>
    <row r="78" spans="2:8">
      <c r="B78" s="12" t="s">
        <v>89</v>
      </c>
      <c r="C78" s="14">
        <v>29</v>
      </c>
      <c r="D78" s="23">
        <v>6.6856889142571999E-3</v>
      </c>
      <c r="E78" s="26">
        <v>6.6856889142571996</v>
      </c>
      <c r="F78" s="14">
        <v>193.88497851346</v>
      </c>
      <c r="G78" s="14">
        <v>66.856889142572001</v>
      </c>
      <c r="H78" s="19">
        <v>127.02808937089</v>
      </c>
    </row>
    <row r="79" spans="2:8">
      <c r="B79" s="12" t="s">
        <v>90</v>
      </c>
      <c r="C79" s="14">
        <v>30</v>
      </c>
      <c r="D79" s="23">
        <v>4.9043176124396997E-3</v>
      </c>
      <c r="E79" s="26">
        <v>4.9043176124396997</v>
      </c>
      <c r="F79" s="14">
        <v>147.12952837319</v>
      </c>
      <c r="G79" s="14">
        <v>49.043176124397</v>
      </c>
      <c r="H79" s="19">
        <v>98.086352248794995</v>
      </c>
    </row>
    <row r="80" spans="2:8">
      <c r="B80" s="13"/>
      <c r="C80" s="15"/>
      <c r="D80" s="25"/>
      <c r="E80" s="27"/>
      <c r="F80" s="15"/>
      <c r="G80" s="15"/>
      <c r="H80" s="15"/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1B65F-24A6-4641-9D16-C1DE0FE2B068}">
  <dimension ref="A1:J34"/>
  <sheetViews>
    <sheetView tabSelected="1" workbookViewId="0">
      <selection activeCell="G3" sqref="G3"/>
    </sheetView>
  </sheetViews>
  <sheetFormatPr defaultRowHeight="14.25"/>
  <cols>
    <col min="2" max="2" width="13.6640625" customWidth="1"/>
    <col min="3" max="3" width="15.3984375" customWidth="1"/>
    <col min="4" max="4" width="16.1328125" customWidth="1"/>
  </cols>
  <sheetData>
    <row r="1" spans="1:10" ht="18">
      <c r="A1" s="31" t="s">
        <v>93</v>
      </c>
      <c r="C1">
        <v>1000</v>
      </c>
      <c r="H1" s="33" t="s">
        <v>94</v>
      </c>
    </row>
    <row r="2" spans="1:10">
      <c r="A2" s="31"/>
      <c r="H2" s="12" t="s">
        <v>66</v>
      </c>
      <c r="J2">
        <v>11.689209415366649</v>
      </c>
    </row>
    <row r="3" spans="1:10" ht="18">
      <c r="A3">
        <v>11.689209415366649</v>
      </c>
      <c r="B3" s="23">
        <f>Ceiling/(1+EXP(-(Intercept+Parameter1*A3+Parameter3*SQRT(A3))))</f>
        <v>0.28105569968769473</v>
      </c>
      <c r="C3" s="15">
        <f>MarketSize*B3</f>
        <v>281.05569968769476</v>
      </c>
      <c r="D3" s="15">
        <f>C3*A3</f>
        <v>3285.318931031863</v>
      </c>
      <c r="E3">
        <f>C3*10</f>
        <v>2810.5569968769478</v>
      </c>
      <c r="F3" s="15">
        <f>D3-E3</f>
        <v>474.76193415491525</v>
      </c>
      <c r="G3" s="33" t="s">
        <v>95</v>
      </c>
      <c r="H3" s="12" t="s">
        <v>67</v>
      </c>
      <c r="J3">
        <v>16.1399484938431</v>
      </c>
    </row>
    <row r="4" spans="1:10">
      <c r="A4" s="10" t="s">
        <v>55</v>
      </c>
      <c r="B4" s="10" t="s">
        <v>53</v>
      </c>
      <c r="C4" s="10" t="s">
        <v>56</v>
      </c>
      <c r="D4" s="10" t="s">
        <v>57</v>
      </c>
      <c r="E4" s="10" t="s">
        <v>58</v>
      </c>
      <c r="F4" s="11" t="s">
        <v>59</v>
      </c>
    </row>
    <row r="5" spans="1:10">
      <c r="A5" s="14">
        <v>1</v>
      </c>
      <c r="B5" s="23">
        <f>Ceiling/(1+EXP(-(Intercept+Parameter1*A5+Parameter3*SQRT(A5))))</f>
        <v>9.6924795327910013E-2</v>
      </c>
      <c r="C5" s="15">
        <f>MarketSize*B5</f>
        <v>96.924795327910019</v>
      </c>
      <c r="D5" s="15">
        <f>C5*A5</f>
        <v>96.924795327910019</v>
      </c>
      <c r="E5">
        <f>C5*10</f>
        <v>969.24795327910022</v>
      </c>
      <c r="F5" s="15">
        <f>D5-E5</f>
        <v>-872.32315795119018</v>
      </c>
    </row>
    <row r="6" spans="1:10">
      <c r="A6" s="32">
        <v>2</v>
      </c>
      <c r="B6" s="23">
        <f>Ceiling/(1+EXP(-(Intercept+Parameter1*A6+Parameter3*SQRT(A6))))</f>
        <v>0.17966612610612812</v>
      </c>
      <c r="C6" s="15">
        <f>MarketSize*B6</f>
        <v>179.6661261061281</v>
      </c>
      <c r="D6" s="15">
        <f t="shared" ref="D6:D34" si="0">C6*A6</f>
        <v>359.33225221225621</v>
      </c>
      <c r="E6">
        <f t="shared" ref="E6:E34" si="1">C6*10</f>
        <v>1796.661261061281</v>
      </c>
      <c r="F6" s="15">
        <f t="shared" ref="F6:F34" si="2">D6-E6</f>
        <v>-1437.3290088490248</v>
      </c>
    </row>
    <row r="7" spans="1:10">
      <c r="A7" s="14">
        <v>3</v>
      </c>
      <c r="B7" s="23">
        <f>Ceiling/(1+EXP(-(Intercept+Parameter1*A7+Parameter3*SQRT(A7))))</f>
        <v>0.24568255015970597</v>
      </c>
      <c r="C7" s="15">
        <f>MarketSize*B7</f>
        <v>245.68255015970598</v>
      </c>
      <c r="D7" s="15">
        <f t="shared" si="0"/>
        <v>737.04765047911792</v>
      </c>
      <c r="E7">
        <f t="shared" si="1"/>
        <v>2456.8255015970599</v>
      </c>
      <c r="F7" s="15">
        <f t="shared" si="2"/>
        <v>-1719.777851117942</v>
      </c>
    </row>
    <row r="8" spans="1:10">
      <c r="A8" s="32">
        <v>4</v>
      </c>
      <c r="B8" s="23">
        <f>Ceiling/(1+EXP(-(Intercept+Parameter1*A8+Parameter3*SQRT(A8))))</f>
        <v>0.2923880034666671</v>
      </c>
      <c r="C8" s="15">
        <f>MarketSize*B8</f>
        <v>292.3880034666671</v>
      </c>
      <c r="D8" s="15">
        <f t="shared" si="0"/>
        <v>1169.5520138666684</v>
      </c>
      <c r="E8">
        <f t="shared" si="1"/>
        <v>2923.8800346666712</v>
      </c>
      <c r="F8" s="15">
        <f t="shared" si="2"/>
        <v>-1754.3280208000028</v>
      </c>
    </row>
    <row r="9" spans="1:10">
      <c r="A9" s="14">
        <v>5</v>
      </c>
      <c r="B9" s="23">
        <f>Ceiling/(1+EXP(-(Intercept+Parameter1*A9+Parameter3*SQRT(A9))))</f>
        <v>0.32232553162939825</v>
      </c>
      <c r="C9" s="15">
        <f>MarketSize*B9</f>
        <v>322.32553162939826</v>
      </c>
      <c r="D9" s="15">
        <f t="shared" si="0"/>
        <v>1611.6276581469913</v>
      </c>
      <c r="E9">
        <f t="shared" si="1"/>
        <v>3223.2553162939826</v>
      </c>
      <c r="F9" s="15">
        <f t="shared" si="2"/>
        <v>-1611.6276581469913</v>
      </c>
    </row>
    <row r="10" spans="1:10">
      <c r="A10" s="32">
        <v>6</v>
      </c>
      <c r="B10" s="23">
        <f>Ceiling/(1+EXP(-(Intercept+Parameter1*A10+Parameter3*SQRT(A10))))</f>
        <v>0.33880916888248103</v>
      </c>
      <c r="C10" s="15">
        <f>MarketSize*B10</f>
        <v>338.809168882481</v>
      </c>
      <c r="D10" s="15">
        <f t="shared" si="0"/>
        <v>2032.855013294886</v>
      </c>
      <c r="E10">
        <f t="shared" si="1"/>
        <v>3388.0916888248103</v>
      </c>
      <c r="F10" s="15">
        <f t="shared" si="2"/>
        <v>-1355.2366755299242</v>
      </c>
    </row>
    <row r="11" spans="1:10">
      <c r="A11" s="14">
        <v>7</v>
      </c>
      <c r="B11" s="23">
        <f>Ceiling/(1+EXP(-(Intercept+Parameter1*A11+Parameter3*SQRT(A11))))</f>
        <v>0.34462716717213737</v>
      </c>
      <c r="C11" s="15">
        <f>MarketSize*B11</f>
        <v>344.62716717213738</v>
      </c>
      <c r="D11" s="15">
        <f t="shared" si="0"/>
        <v>2412.3901702049616</v>
      </c>
      <c r="E11">
        <f t="shared" si="1"/>
        <v>3446.2716717213739</v>
      </c>
      <c r="F11" s="15">
        <f t="shared" si="2"/>
        <v>-1033.8815015164123</v>
      </c>
    </row>
    <row r="12" spans="1:10">
      <c r="A12" s="32">
        <v>8</v>
      </c>
      <c r="B12" s="23">
        <f>Ceiling/(1+EXP(-(Intercept+Parameter1*A12+Parameter3*SQRT(A12))))</f>
        <v>0.34189337962487104</v>
      </c>
      <c r="C12" s="15">
        <f>MarketSize*B12</f>
        <v>341.89337962487105</v>
      </c>
      <c r="D12" s="15">
        <f t="shared" si="0"/>
        <v>2735.1470369989684</v>
      </c>
      <c r="E12">
        <f t="shared" si="1"/>
        <v>3418.9337962487107</v>
      </c>
      <c r="F12" s="15">
        <f t="shared" si="2"/>
        <v>-683.78675924974232</v>
      </c>
    </row>
    <row r="13" spans="1:10">
      <c r="A13" s="14">
        <v>9</v>
      </c>
      <c r="B13" s="23">
        <f>Ceiling/(1+EXP(-(Intercept+Parameter1*A13+Parameter3*SQRT(A13))))</f>
        <v>0.33220576445309863</v>
      </c>
      <c r="C13" s="15">
        <f>MarketSize*B13</f>
        <v>332.20576445309865</v>
      </c>
      <c r="D13" s="15">
        <f t="shared" si="0"/>
        <v>2989.8518800778879</v>
      </c>
      <c r="E13">
        <f t="shared" si="1"/>
        <v>3322.0576445309866</v>
      </c>
      <c r="F13" s="15">
        <f t="shared" si="2"/>
        <v>-332.20576445309871</v>
      </c>
    </row>
    <row r="14" spans="1:10">
      <c r="A14" s="32">
        <v>10</v>
      </c>
      <c r="B14" s="23">
        <f>Ceiling/(1+EXP(-(Intercept+Parameter1*A14+Parameter3*SQRT(A14))))</f>
        <v>0.31683983373803104</v>
      </c>
      <c r="C14" s="15">
        <f>MarketSize*B14</f>
        <v>316.83983373803102</v>
      </c>
      <c r="D14" s="15">
        <f t="shared" si="0"/>
        <v>3168.3983373803103</v>
      </c>
      <c r="E14">
        <f t="shared" si="1"/>
        <v>3168.3983373803103</v>
      </c>
      <c r="F14" s="15">
        <f t="shared" si="2"/>
        <v>0</v>
      </c>
    </row>
    <row r="15" spans="1:10">
      <c r="A15" s="14">
        <v>11</v>
      </c>
      <c r="B15" s="23">
        <f>Ceiling/(1+EXP(-(Intercept+Parameter1*A15+Parameter3*SQRT(A15))))</f>
        <v>0.29690541330481773</v>
      </c>
      <c r="C15" s="15">
        <f>MarketSize*B15</f>
        <v>296.90541330481773</v>
      </c>
      <c r="D15" s="15">
        <f t="shared" si="0"/>
        <v>3265.9595463529949</v>
      </c>
      <c r="E15">
        <f t="shared" si="1"/>
        <v>2969.0541330481774</v>
      </c>
      <c r="F15" s="15">
        <f t="shared" si="2"/>
        <v>296.90541330481756</v>
      </c>
    </row>
    <row r="16" spans="1:10">
      <c r="A16" s="32">
        <v>12</v>
      </c>
      <c r="B16" s="23">
        <f>Ceiling/(1+EXP(-(Intercept+Parameter1*A16+Parameter3*SQRT(A16))))</f>
        <v>0.27345317572815808</v>
      </c>
      <c r="C16" s="15">
        <f>MarketSize*B16</f>
        <v>273.4531757281581</v>
      </c>
      <c r="D16" s="15">
        <f t="shared" si="0"/>
        <v>3281.438108737897</v>
      </c>
      <c r="E16">
        <f t="shared" si="1"/>
        <v>2734.5317572815811</v>
      </c>
      <c r="F16" s="15">
        <f t="shared" si="2"/>
        <v>546.90635145631586</v>
      </c>
    </row>
    <row r="17" spans="1:6">
      <c r="A17" s="14">
        <v>13</v>
      </c>
      <c r="B17" s="23">
        <f>Ceiling/(1+EXP(-(Intercept+Parameter1*A17+Parameter3*SQRT(A17))))</f>
        <v>0.24753126061134997</v>
      </c>
      <c r="C17" s="15">
        <f>MarketSize*B17</f>
        <v>247.53126061134998</v>
      </c>
      <c r="D17" s="15">
        <f t="shared" si="0"/>
        <v>3217.9063879475498</v>
      </c>
      <c r="E17">
        <f t="shared" si="1"/>
        <v>2475.3126061134999</v>
      </c>
      <c r="F17" s="15">
        <f t="shared" si="2"/>
        <v>742.59378183404988</v>
      </c>
    </row>
    <row r="18" spans="1:6">
      <c r="A18" s="32">
        <v>14</v>
      </c>
      <c r="B18" s="23">
        <f>Ceiling/(1+EXP(-(Intercept+Parameter1*A18+Parameter3*SQRT(A18))))</f>
        <v>0.22019598266212817</v>
      </c>
      <c r="C18" s="15">
        <f>MarketSize*B18</f>
        <v>220.19598266212816</v>
      </c>
      <c r="D18" s="15">
        <f t="shared" si="0"/>
        <v>3082.7437572697941</v>
      </c>
      <c r="E18">
        <f t="shared" si="1"/>
        <v>2201.9598266212815</v>
      </c>
      <c r="F18" s="15">
        <f t="shared" si="2"/>
        <v>880.78393064851252</v>
      </c>
    </row>
    <row r="19" spans="1:6">
      <c r="A19" s="14">
        <v>15</v>
      </c>
      <c r="B19" s="23">
        <f>Ceiling/(1+EXP(-(Intercept+Parameter1*A19+Parameter3*SQRT(A19))))</f>
        <v>0.19248435441352729</v>
      </c>
      <c r="C19" s="15">
        <f>MarketSize*B19</f>
        <v>192.48435441352729</v>
      </c>
      <c r="D19" s="15">
        <f t="shared" si="0"/>
        <v>2887.2653162029092</v>
      </c>
      <c r="E19">
        <f t="shared" si="1"/>
        <v>1924.8435441352729</v>
      </c>
      <c r="F19" s="15">
        <f t="shared" si="2"/>
        <v>962.42177206763631</v>
      </c>
    </row>
    <row r="20" spans="1:6">
      <c r="A20" s="32">
        <v>16</v>
      </c>
      <c r="B20" s="23">
        <f>Ceiling/(1+EXP(-(Intercept+Parameter1*A20+Parameter3*SQRT(A20))))</f>
        <v>0.16536123565754346</v>
      </c>
      <c r="C20" s="15">
        <f>MarketSize*B20</f>
        <v>165.36123565754346</v>
      </c>
      <c r="D20" s="15">
        <f t="shared" si="0"/>
        <v>2645.7797705206954</v>
      </c>
      <c r="E20">
        <f t="shared" si="1"/>
        <v>1653.6123565754347</v>
      </c>
      <c r="F20" s="15">
        <f t="shared" si="2"/>
        <v>992.16741394526071</v>
      </c>
    </row>
    <row r="21" spans="1:6">
      <c r="A21" s="14">
        <v>17</v>
      </c>
      <c r="B21" s="23">
        <f>Ceiling/(1+EXP(-(Intercept+Parameter1*A21+Parameter3*SQRT(A21))))</f>
        <v>0.13965815856336422</v>
      </c>
      <c r="C21" s="15">
        <f>MarketSize*B21</f>
        <v>139.65815856336422</v>
      </c>
      <c r="D21" s="15">
        <f t="shared" si="0"/>
        <v>2374.188695577192</v>
      </c>
      <c r="E21">
        <f t="shared" si="1"/>
        <v>1396.5815856336421</v>
      </c>
      <c r="F21" s="15">
        <f t="shared" si="2"/>
        <v>977.60710994354986</v>
      </c>
    </row>
    <row r="22" spans="1:6">
      <c r="A22" s="32">
        <v>18</v>
      </c>
      <c r="B22" s="23">
        <f>Ceiling/(1+EXP(-(Intercept+Parameter1*A22+Parameter3*SQRT(A22))))</f>
        <v>0.11602144758960845</v>
      </c>
      <c r="C22" s="15">
        <f>MarketSize*B22</f>
        <v>116.02144758960844</v>
      </c>
      <c r="D22" s="15">
        <f t="shared" si="0"/>
        <v>2088.386056612952</v>
      </c>
      <c r="E22">
        <f t="shared" si="1"/>
        <v>1160.2144758960844</v>
      </c>
      <c r="F22" s="15">
        <f t="shared" si="2"/>
        <v>928.17158071686754</v>
      </c>
    </row>
    <row r="23" spans="1:6">
      <c r="A23" s="14">
        <v>19</v>
      </c>
      <c r="B23" s="23">
        <f>Ceiling/(1+EXP(-(Intercept+Parameter1*A23+Parameter3*SQRT(A23))))</f>
        <v>9.4882941850307476E-2</v>
      </c>
      <c r="C23" s="15">
        <f>MarketSize*B23</f>
        <v>94.882941850307475</v>
      </c>
      <c r="D23" s="15">
        <f t="shared" si="0"/>
        <v>1802.7758951558421</v>
      </c>
      <c r="E23">
        <f t="shared" si="1"/>
        <v>948.82941850307475</v>
      </c>
      <c r="F23" s="15">
        <f t="shared" si="2"/>
        <v>853.94647665276739</v>
      </c>
    </row>
    <row r="24" spans="1:6">
      <c r="A24" s="32">
        <v>20</v>
      </c>
      <c r="B24" s="23">
        <f>Ceiling/(1+EXP(-(Intercept+Parameter1*A24+Parameter3*SQRT(A24))))</f>
        <v>7.6458791045921431E-2</v>
      </c>
      <c r="C24" s="15">
        <f>MarketSize*B24</f>
        <v>76.45879104592143</v>
      </c>
      <c r="D24" s="15">
        <f t="shared" si="0"/>
        <v>1529.1758209184286</v>
      </c>
      <c r="E24">
        <f t="shared" si="1"/>
        <v>764.5879104592143</v>
      </c>
      <c r="F24" s="15">
        <f t="shared" si="2"/>
        <v>764.5879104592143</v>
      </c>
    </row>
    <row r="25" spans="1:6">
      <c r="A25" s="14">
        <v>21</v>
      </c>
      <c r="B25" s="23">
        <f>Ceiling/(1+EXP(-(Intercept+Parameter1*A25+Parameter3*SQRT(A25))))</f>
        <v>6.0773549308527859E-2</v>
      </c>
      <c r="C25" s="15">
        <f>MarketSize*B25</f>
        <v>60.773549308527862</v>
      </c>
      <c r="D25" s="15">
        <f t="shared" si="0"/>
        <v>1276.244535479085</v>
      </c>
      <c r="E25">
        <f t="shared" si="1"/>
        <v>607.73549308527868</v>
      </c>
      <c r="F25" s="15">
        <f t="shared" si="2"/>
        <v>668.50904239380634</v>
      </c>
    </row>
    <row r="26" spans="1:6">
      <c r="A26" s="32">
        <v>22</v>
      </c>
      <c r="B26" s="23">
        <f>Ceiling/(1+EXP(-(Intercept+Parameter1*A26+Parameter3*SQRT(A26))))</f>
        <v>4.7701106543252485E-2</v>
      </c>
      <c r="C26" s="15">
        <f>MarketSize*B26</f>
        <v>47.701106543252486</v>
      </c>
      <c r="D26" s="15">
        <f t="shared" si="0"/>
        <v>1049.4243439515546</v>
      </c>
      <c r="E26">
        <f t="shared" si="1"/>
        <v>477.01106543252484</v>
      </c>
      <c r="F26" s="15">
        <f t="shared" si="2"/>
        <v>572.41327851902975</v>
      </c>
    </row>
    <row r="27" spans="1:6">
      <c r="A27" s="14">
        <v>23</v>
      </c>
      <c r="B27" s="23">
        <f>Ceiling/(1+EXP(-(Intercept+Parameter1*A27+Parameter3*SQRT(A27))))</f>
        <v>3.7012182236893391E-2</v>
      </c>
      <c r="C27" s="15">
        <f>MarketSize*B27</f>
        <v>37.012182236893395</v>
      </c>
      <c r="D27" s="15">
        <f t="shared" si="0"/>
        <v>851.28019144854807</v>
      </c>
      <c r="E27">
        <f t="shared" si="1"/>
        <v>370.12182236893398</v>
      </c>
      <c r="F27" s="15">
        <f t="shared" si="2"/>
        <v>481.15836907961409</v>
      </c>
    </row>
    <row r="28" spans="1:6">
      <c r="A28" s="32">
        <v>24</v>
      </c>
      <c r="B28" s="23">
        <f>Ceiling/(1+EXP(-(Intercept+Parameter1*A28+Parameter3*SQRT(A28))))</f>
        <v>2.8419592131462317E-2</v>
      </c>
      <c r="C28" s="15">
        <f>MarketSize*B28</f>
        <v>28.419592131462316</v>
      </c>
      <c r="D28" s="15">
        <f t="shared" si="0"/>
        <v>682.07021115509565</v>
      </c>
      <c r="E28">
        <f t="shared" si="1"/>
        <v>284.19592131462315</v>
      </c>
      <c r="F28" s="15">
        <f t="shared" si="2"/>
        <v>397.8742898404725</v>
      </c>
    </row>
    <row r="29" spans="1:6">
      <c r="A29" s="14">
        <v>25</v>
      </c>
      <c r="B29" s="23">
        <f>Ceiling/(1+EXP(-(Intercept+Parameter1*A29+Parameter3*SQRT(A29))))</f>
        <v>2.1615687965324131E-2</v>
      </c>
      <c r="C29" s="15">
        <f>MarketSize*B29</f>
        <v>21.615687965324131</v>
      </c>
      <c r="D29" s="15">
        <f t="shared" si="0"/>
        <v>540.3921991331033</v>
      </c>
      <c r="E29">
        <f t="shared" si="1"/>
        <v>216.1568796532413</v>
      </c>
      <c r="F29" s="15">
        <f t="shared" si="2"/>
        <v>324.23531947986203</v>
      </c>
    </row>
    <row r="30" spans="1:6">
      <c r="A30" s="32">
        <v>26</v>
      </c>
      <c r="B30" s="23">
        <f>Ceiling/(1+EXP(-(Intercept+Parameter1*A30+Parameter3*SQRT(A30))))</f>
        <v>1.6299692828388505E-2</v>
      </c>
      <c r="C30" s="15">
        <f>MarketSize*B30</f>
        <v>16.299692828388505</v>
      </c>
      <c r="D30" s="15">
        <f t="shared" si="0"/>
        <v>423.79201353810112</v>
      </c>
      <c r="E30">
        <f t="shared" si="1"/>
        <v>162.99692828388504</v>
      </c>
      <c r="F30" s="15">
        <f t="shared" si="2"/>
        <v>260.79508525421608</v>
      </c>
    </row>
    <row r="31" spans="1:6">
      <c r="A31" s="14">
        <v>27</v>
      </c>
      <c r="B31" s="23">
        <f>Ceiling/(1+EXP(-(Intercept+Parameter1*A31+Parameter3*SQRT(A31))))</f>
        <v>1.2195161043022552E-2</v>
      </c>
      <c r="C31" s="15">
        <f>MarketSize*B31</f>
        <v>12.195161043022551</v>
      </c>
      <c r="D31" s="15">
        <f t="shared" si="0"/>
        <v>329.26934816160889</v>
      </c>
      <c r="E31">
        <f t="shared" si="1"/>
        <v>121.95161043022551</v>
      </c>
      <c r="F31" s="15">
        <f t="shared" si="2"/>
        <v>207.31773773138337</v>
      </c>
    </row>
    <row r="32" spans="1:6">
      <c r="A32" s="32">
        <v>28</v>
      </c>
      <c r="B32" s="23">
        <f>Ceiling/(1+EXP(-(Intercept+Parameter1*A32+Parameter3*SQRT(A32))))</f>
        <v>9.0592123332153447E-3</v>
      </c>
      <c r="C32" s="15">
        <f>MarketSize*B32</f>
        <v>9.0592123332153456</v>
      </c>
      <c r="D32" s="15">
        <f t="shared" si="0"/>
        <v>253.65794533002969</v>
      </c>
      <c r="E32">
        <f t="shared" si="1"/>
        <v>90.592123332153449</v>
      </c>
      <c r="F32" s="15">
        <f t="shared" si="2"/>
        <v>163.06582199787624</v>
      </c>
    </row>
    <row r="33" spans="1:6">
      <c r="A33" s="14">
        <v>29</v>
      </c>
      <c r="B33" s="23">
        <f>Ceiling/(1+EXP(-(Intercept+Parameter1*A33+Parameter3*SQRT(A33))))</f>
        <v>6.6856922184280639E-3</v>
      </c>
      <c r="C33" s="15">
        <f>MarketSize*B33</f>
        <v>6.6856922184280636</v>
      </c>
      <c r="D33" s="15">
        <f t="shared" si="0"/>
        <v>193.88507433441384</v>
      </c>
      <c r="E33">
        <f t="shared" si="1"/>
        <v>66.856922184280634</v>
      </c>
      <c r="F33" s="15">
        <f t="shared" si="2"/>
        <v>127.02815215013321</v>
      </c>
    </row>
    <row r="34" spans="1:6">
      <c r="A34" s="32">
        <v>30</v>
      </c>
      <c r="B34" s="23">
        <f>Ceiling/(1+EXP(-(Intercept+Parameter1*A34+Parameter3*SQRT(A34))))</f>
        <v>4.9043201916053021E-3</v>
      </c>
      <c r="C34" s="15">
        <f>MarketSize*B34</f>
        <v>4.9043201916053025</v>
      </c>
      <c r="D34" s="15">
        <f t="shared" si="0"/>
        <v>147.12960574815907</v>
      </c>
      <c r="E34">
        <f t="shared" si="1"/>
        <v>49.043201916053022</v>
      </c>
      <c r="F34" s="15">
        <f t="shared" si="2"/>
        <v>98.086403832106043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Frontpage</vt:lpstr>
      <vt:lpstr>Model selection</vt:lpstr>
      <vt:lpstr>Model fit</vt:lpstr>
      <vt:lpstr>Price optimization</vt:lpstr>
      <vt:lpstr>Minder</vt:lpstr>
      <vt:lpstr>Ceiling</vt:lpstr>
      <vt:lpstr>Intercept</vt:lpstr>
      <vt:lpstr>MarketSize</vt:lpstr>
      <vt:lpstr>Parameter1</vt:lpstr>
      <vt:lpstr>Parameter3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Windows User</cp:lastModifiedBy>
  <dcterms:created xsi:type="dcterms:W3CDTF">2022-03-19T18:35:31Z</dcterms:created>
  <dcterms:modified xsi:type="dcterms:W3CDTF">2022-04-18T02:38:21Z</dcterms:modified>
  <cp:category/>
</cp:coreProperties>
</file>